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с 2017 года\Программы\Питьевая вода\2022\сентябрь\"/>
    </mc:Choice>
  </mc:AlternateContent>
  <bookViews>
    <workbookView xWindow="0" yWindow="120" windowWidth="23040" windowHeight="9288"/>
  </bookViews>
  <sheets>
    <sheet name="Лист1" sheetId="1" r:id="rId1"/>
  </sheets>
  <definedNames>
    <definedName name="_xlnm.Print_Area" localSheetId="0">Лист1!$A$1:$J$123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1" i="1" l="1"/>
  <c r="D121" i="1"/>
  <c r="G83" i="1"/>
  <c r="D83" i="1"/>
  <c r="D80" i="1" l="1"/>
  <c r="G80" i="1"/>
  <c r="D108" i="1"/>
  <c r="G51" i="1" l="1"/>
  <c r="G107" i="1"/>
  <c r="D107" i="1" s="1"/>
  <c r="D100" i="1"/>
  <c r="G81" i="1"/>
  <c r="D70" i="1"/>
  <c r="D67" i="1"/>
  <c r="D50" i="1"/>
  <c r="D41" i="1"/>
  <c r="D103" i="1" l="1"/>
  <c r="G53" i="1"/>
  <c r="G82" i="1" s="1"/>
  <c r="G120" i="1" s="1"/>
  <c r="D82" i="1" l="1"/>
  <c r="D120" i="1" s="1"/>
  <c r="F81" i="1"/>
  <c r="F119" i="1" s="1"/>
  <c r="D73" i="1"/>
  <c r="F74" i="1" l="1"/>
  <c r="D32" i="1"/>
  <c r="D99" i="1"/>
  <c r="F112" i="1" l="1"/>
  <c r="D106" i="1" l="1"/>
  <c r="D78" i="1"/>
  <c r="G105" i="1" l="1"/>
  <c r="D109" i="1"/>
  <c r="G109" i="1" s="1"/>
  <c r="G119" i="1" s="1"/>
  <c r="D77" i="1"/>
  <c r="D81" i="1" l="1"/>
  <c r="D105" i="1"/>
  <c r="G78" i="1"/>
  <c r="G106" i="1"/>
  <c r="D119" i="1" l="1"/>
  <c r="G116" i="1"/>
  <c r="D116" i="1" s="1"/>
  <c r="D76" i="1"/>
  <c r="G19" i="1"/>
  <c r="G28" i="1"/>
  <c r="G29" i="1"/>
  <c r="G30" i="1"/>
  <c r="G31" i="1"/>
  <c r="G37" i="1"/>
  <c r="G38" i="1"/>
  <c r="G39" i="1"/>
  <c r="G40" i="1"/>
  <c r="D46" i="1"/>
  <c r="G48" i="1"/>
  <c r="G49" i="1"/>
  <c r="G57" i="1"/>
  <c r="G58" i="1"/>
  <c r="G59" i="1"/>
  <c r="G79" i="1" s="1"/>
  <c r="D79" i="1" s="1"/>
  <c r="D117" i="1" s="1"/>
  <c r="G117" i="1" s="1"/>
  <c r="G64" i="1"/>
  <c r="G75" i="1" l="1"/>
  <c r="G77" i="1"/>
  <c r="G115" i="1" s="1"/>
  <c r="D115" i="1" s="1"/>
  <c r="G76" i="1" l="1"/>
  <c r="G74" i="1" s="1"/>
  <c r="D74" i="1" s="1"/>
  <c r="G91" i="1"/>
  <c r="G104" i="1" l="1"/>
  <c r="D104" i="1" s="1"/>
  <c r="G87" i="1"/>
  <c r="G114" i="1" l="1"/>
  <c r="D114" i="1" s="1"/>
  <c r="G103" i="1"/>
  <c r="G113" i="1" l="1"/>
  <c r="D113" i="1"/>
  <c r="D75" i="1"/>
  <c r="G108" i="1"/>
  <c r="G102" i="1" s="1"/>
  <c r="D102" i="1" s="1"/>
  <c r="D118" i="1"/>
  <c r="G118" i="1"/>
  <c r="G112" i="1" s="1"/>
  <c r="D112" i="1" s="1"/>
</calcChain>
</file>

<file path=xl/sharedStrings.xml><?xml version="1.0" encoding="utf-8"?>
<sst xmlns="http://schemas.openxmlformats.org/spreadsheetml/2006/main" count="99" uniqueCount="82">
  <si>
    <t>№ п/п</t>
  </si>
  <si>
    <t>Наименование мероприятия</t>
  </si>
  <si>
    <t>Срок исполнения</t>
  </si>
  <si>
    <t>Объем финансирования (тыс.руб.)</t>
  </si>
  <si>
    <t>Исполнители, соисполнители,ответственные за реализацию мероприятия</t>
  </si>
  <si>
    <t>Ожидаемые показатели оценки  (количественные  или качественные показатели)</t>
  </si>
  <si>
    <t>Субсидии и иные межбюджетные трансферты</t>
  </si>
  <si>
    <t>Другие собственные  доходы</t>
  </si>
  <si>
    <t>МКУ "ГКМХ"</t>
  </si>
  <si>
    <t>Всего по программе</t>
  </si>
  <si>
    <t>Эти мероприятия позволят контролировать  показатели питьевой воды, помогут  значительно улучшить качество питьевой воды для жителей города и исключить непроизводительное водопотребление</t>
  </si>
  <si>
    <t>в том числе по годам</t>
  </si>
  <si>
    <t>1.1.</t>
  </si>
  <si>
    <t>Субвенций</t>
  </si>
  <si>
    <t>Внебюджетных средств</t>
  </si>
  <si>
    <t>Собственных доходов, в том числе:</t>
  </si>
  <si>
    <t>в том числе за счет  средств</t>
  </si>
  <si>
    <t>в том числе по годам:</t>
  </si>
  <si>
    <t>Итого по пункту 2</t>
  </si>
  <si>
    <t>Итого по пункту 1</t>
  </si>
  <si>
    <t>Текущий ремонт, содержание и обслуживание станции подкачки холодной воды для жилых домов  № 13,14,15 1 квартала</t>
  </si>
  <si>
    <t>1.2.</t>
  </si>
  <si>
    <t>1.3.</t>
  </si>
  <si>
    <t>1.4.</t>
  </si>
  <si>
    <t>1.5.</t>
  </si>
  <si>
    <t>1. Развитие и совершенствование системы водоснабжения</t>
  </si>
  <si>
    <t>Цель: Обеспечение населения города качественной питьевой водой, соответствующей санитарным правилам и нормам</t>
  </si>
  <si>
    <t>2. Развитие и совершенствование системы водоотведения</t>
  </si>
  <si>
    <t xml:space="preserve">Задача: Удовлетворение потребностей населения города в питьевой воде.Постоянное поддержание качества воды в соответстии с требованиями санитарных правил и норм.Создание необходимой технологической надежности систем хозяйственно-питьевого водоснабжения. </t>
  </si>
  <si>
    <t xml:space="preserve">Цель: Охрана и восстановление водных объектов, предотвращение негативного воздействия на окружающую среду </t>
  </si>
  <si>
    <t>Задача: Снижение сбросов загрязняющих веществ, иных веществ и микроорганизмов для объектов централизованного водоотведения. Охрана водных объектов</t>
  </si>
  <si>
    <t>Расходы на холодную воду в пунктах разбора воды</t>
  </si>
  <si>
    <t>2.2.</t>
  </si>
  <si>
    <t>2.3.</t>
  </si>
  <si>
    <t>Приобретение машины с илососным и каналопромывочным оборудованием</t>
  </si>
  <si>
    <t>Технический, кадастровый паспорт системы станции обеззараживания сточных вод на очистных сооружениях северной группы второй очереди на территории ЗАТО г. Радужный Владимирской области</t>
  </si>
  <si>
    <t>2.4.</t>
  </si>
  <si>
    <t>2.1.</t>
  </si>
  <si>
    <t>Ремонт участков напорного канализационного коллектора от КНС-49 до отделения ПАО "МИнБанк" и от КПП-2 до ОССГ на территории ЗАТО г. Радужный Владимирской области</t>
  </si>
  <si>
    <t>Ремонт аварийного сброса очищенных сточных вод самотечного коллектора от  очистных сооружений северной группы  (1 и 2 очереди) в районе станции обеззараживания ЗАТО г. Радужный Владимирской области</t>
  </si>
  <si>
    <t>Расходы на электроэнергию в пунктах разбора воды, станции подкачки холодной воды для жилых домов № 13,14,15 1 квартала</t>
  </si>
  <si>
    <t>1.6.</t>
  </si>
  <si>
    <t xml:space="preserve"> Лабораторно-инструментальные исследования воды на микробиологические показатели из ЦТП-1 и ЦТП-3</t>
  </si>
  <si>
    <t>2.5.</t>
  </si>
  <si>
    <t>Электроизмерительные работы в пунктах разбора питьевой воды, расположенных на территории ЗАТО г. Радужный Владимирской области</t>
  </si>
  <si>
    <t>2.6.</t>
  </si>
  <si>
    <t>Приобретение мобильных туалетных кабин</t>
  </si>
  <si>
    <t>1.7.</t>
  </si>
  <si>
    <t>2.7.</t>
  </si>
  <si>
    <t>Наращивание канализационных колодцев сетей водоотведения в 7/1 квартале</t>
  </si>
  <si>
    <t>2.8.</t>
  </si>
  <si>
    <t>Ремонт на наружных сетях водоотведения  в 7/1 квартале ЗАТО г. Радужный Владимирской области</t>
  </si>
  <si>
    <t>2.9.</t>
  </si>
  <si>
    <t>2.10.</t>
  </si>
  <si>
    <t>Текущий ремонт  приточно-вытяжной вентиляции на КНС-50</t>
  </si>
  <si>
    <t xml:space="preserve">Актуализации схемы водоотведения </t>
  </si>
  <si>
    <t>2.11.</t>
  </si>
  <si>
    <t xml:space="preserve">Текущий ремонт  кровли на КНС-38 и КНС-50 </t>
  </si>
  <si>
    <t xml:space="preserve">Ремонт участков напорного канализационного коллектора от КК-1 до ОССГ, от ФГКУ "Специальное управление ФПС № 66 МЧС России" до ОССГ на территории ЗАТО г. Радужный Владимирской области </t>
  </si>
  <si>
    <t>2.12.</t>
  </si>
  <si>
    <t>Разработка предпроектного  обоснования строительства объекта: Станция водоподготовки на территории УВС третьего подъема в ЗАТО г.Радужный Владимирской области (обезжелезования); корректировка предпроектного обоснования</t>
  </si>
  <si>
    <t xml:space="preserve">                                                                                                                                              Эти мероприятия позволят  привести  систему  очистки сточных вод  в соответствие с  требованиями законодательства об охране окружающей среды и  санитарно-эпидемиологического законодательства,  позволят сократит расходы на очистку сточных вод,  улучшить качество сточных вод.</t>
  </si>
  <si>
    <t>Проектные работы на строительство объекта: Станция водоподготовки на территории УВС третьего подъема в ЗАТО г.Радужный Владимирской области (обезжелезивания)</t>
  </si>
  <si>
    <t xml:space="preserve">Строительство объекта: Станция водоподготовки на территории УВС третьего подъема в ЗАТО г.Радужный Владимирской области (обезжелезивания) </t>
  </si>
  <si>
    <t>Проектно-изыскательские  работы на строительство участка наружных сетей водопровода в 17 квартале</t>
  </si>
  <si>
    <t>1.8.</t>
  </si>
  <si>
    <t>Устройство ограждения КНС в 7/2 квартале</t>
  </si>
  <si>
    <t>А.И. Дубова, 3 42 95</t>
  </si>
  <si>
    <t>1.9.</t>
  </si>
  <si>
    <t>1.9.1.</t>
  </si>
  <si>
    <t>1.9.2.</t>
  </si>
  <si>
    <t xml:space="preserve">Перечень мероприятий муниципальной программы «Обеспечение населения на территории ЗАТО г.Радужный Владимирской области питьевой водой» </t>
  </si>
  <si>
    <t>2.13.</t>
  </si>
  <si>
    <t xml:space="preserve">" Реализация мероприятий Государственной программы "Модернизация объектов коммунальной инфраструктуры во Владимирской области"" в рамках региональногоо проекта ""Чистая вода""  национального проекта ""Жилье и городская среда"", в том числе:
</t>
  </si>
  <si>
    <t>Обследование центарлизованной  системы водоотведения ЗАТО г. Радужный</t>
  </si>
  <si>
    <t>Текущий ремонт, содержание и обслуживание пунктов разбора воды, установленных в 1 и 3 кварталах, в том числе приобретение тепловых электрических обогревателей (пушек) для обслуживания в зимний период, замена насоса и клапана нормально-закрытого, замена электрооборудования, замена дверей</t>
  </si>
  <si>
    <t>Конструктивно-технологическое обследование централизованной системы водоотведения ЗАТО г. Радужный Владимирской области</t>
  </si>
  <si>
    <t>Приложение  № 1</t>
  </si>
  <si>
    <t xml:space="preserve">муниципальной программы «Обеспечение населения на территории ЗАТО г.Радужный Владимирской области питьевой водой» 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</si>
  <si>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том числе по годам</t>
  </si>
  <si>
    <t>2017-2025</t>
  </si>
  <si>
    <t>2.14.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</si>
</sst>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#,##0.00000"/>
    <numFmt numFmtId="166" formatCode="0.00000"/>
    <numFmt numFmtId="167" formatCode="#,##0.00000_р_."/>
    <numFmt numFmtId="168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2" fillId="0" borderId="12" xfId="0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2" fillId="0" borderId="12" xfId="1" applyFont="1" applyFill="1" applyBorder="1" applyAlignment="1">
      <alignment vertic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" fontId="2" fillId="2" borderId="12" xfId="1" applyNumberFormat="1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center" wrapText="1"/>
    </xf>
    <xf numFmtId="4" fontId="2" fillId="2" borderId="12" xfId="1" applyNumberFormat="1" applyFont="1" applyFill="1" applyBorder="1" applyAlignment="1">
      <alignment horizontal="center" wrapText="1"/>
    </xf>
    <xf numFmtId="165" fontId="2" fillId="2" borderId="12" xfId="1" applyNumberFormat="1" applyFont="1" applyFill="1" applyBorder="1" applyAlignment="1">
      <alignment horizontal="center" wrapText="1"/>
    </xf>
    <xf numFmtId="168" fontId="2" fillId="2" borderId="11" xfId="1" applyNumberFormat="1" applyFont="1" applyFill="1" applyBorder="1" applyAlignment="1">
      <alignment horizontal="center" wrapText="1"/>
    </xf>
    <xf numFmtId="4" fontId="2" fillId="2" borderId="11" xfId="1" applyNumberFormat="1" applyFont="1" applyFill="1" applyBorder="1" applyAlignment="1">
      <alignment horizontal="center" wrapText="1"/>
    </xf>
    <xf numFmtId="165" fontId="5" fillId="2" borderId="11" xfId="1" applyNumberFormat="1" applyFont="1" applyFill="1" applyBorder="1" applyAlignment="1">
      <alignment horizontal="center" wrapText="1"/>
    </xf>
    <xf numFmtId="166" fontId="2" fillId="2" borderId="11" xfId="1" applyNumberFormat="1" applyFont="1" applyFill="1" applyBorder="1" applyAlignment="1">
      <alignment horizontal="center" wrapText="1"/>
    </xf>
    <xf numFmtId="166" fontId="2" fillId="2" borderId="12" xfId="1" applyNumberFormat="1" applyFont="1" applyFill="1" applyBorder="1" applyAlignment="1">
      <alignment horizontal="center" wrapText="1"/>
    </xf>
    <xf numFmtId="166" fontId="5" fillId="2" borderId="11" xfId="1" applyNumberFormat="1" applyFont="1" applyFill="1" applyBorder="1" applyAlignment="1">
      <alignment horizontal="center" wrapText="1"/>
    </xf>
    <xf numFmtId="1" fontId="2" fillId="2" borderId="11" xfId="1" applyNumberFormat="1" applyFont="1" applyFill="1" applyBorder="1" applyAlignment="1">
      <alignment horizontal="center" wrapText="1"/>
    </xf>
    <xf numFmtId="1" fontId="5" fillId="2" borderId="11" xfId="1" applyNumberFormat="1" applyFont="1" applyFill="1" applyBorder="1" applyAlignment="1">
      <alignment horizontal="center" wrapText="1"/>
    </xf>
    <xf numFmtId="166" fontId="5" fillId="2" borderId="12" xfId="1" applyNumberFormat="1" applyFont="1" applyFill="1" applyBorder="1" applyAlignment="1">
      <alignment horizontal="center" wrapText="1"/>
    </xf>
    <xf numFmtId="1" fontId="5" fillId="0" borderId="12" xfId="1" applyNumberFormat="1" applyFont="1" applyFill="1" applyBorder="1" applyAlignment="1">
      <alignment horizontal="center" wrapText="1"/>
    </xf>
    <xf numFmtId="165" fontId="5" fillId="0" borderId="12" xfId="1" applyNumberFormat="1" applyFont="1" applyFill="1" applyBorder="1" applyAlignment="1">
      <alignment horizontal="center" wrapText="1"/>
    </xf>
    <xf numFmtId="4" fontId="5" fillId="0" borderId="12" xfId="1" applyNumberFormat="1" applyFont="1" applyFill="1" applyBorder="1" applyAlignment="1">
      <alignment horizontal="center" wrapText="1"/>
    </xf>
    <xf numFmtId="165" fontId="2" fillId="2" borderId="12" xfId="1" applyNumberFormat="1" applyFont="1" applyFill="1" applyBorder="1" applyAlignment="1">
      <alignment wrapText="1"/>
    </xf>
    <xf numFmtId="4" fontId="2" fillId="2" borderId="12" xfId="1" applyNumberFormat="1" applyFont="1" applyFill="1" applyBorder="1" applyAlignment="1">
      <alignment wrapText="1"/>
    </xf>
    <xf numFmtId="164" fontId="2" fillId="2" borderId="12" xfId="1" applyNumberFormat="1" applyFont="1" applyFill="1" applyBorder="1" applyAlignment="1">
      <alignment wrapText="1"/>
    </xf>
    <xf numFmtId="164" fontId="5" fillId="2" borderId="12" xfId="0" applyNumberFormat="1" applyFont="1" applyFill="1" applyBorder="1" applyAlignment="1" applyProtection="1">
      <alignment horizontal="right" wrapText="1"/>
    </xf>
    <xf numFmtId="165" fontId="5" fillId="0" borderId="12" xfId="1" applyNumberFormat="1" applyFont="1" applyFill="1" applyBorder="1" applyAlignment="1">
      <alignment wrapText="1"/>
    </xf>
    <xf numFmtId="4" fontId="5" fillId="0" borderId="12" xfId="1" applyNumberFormat="1" applyFont="1" applyFill="1" applyBorder="1" applyAlignment="1">
      <alignment wrapText="1"/>
    </xf>
    <xf numFmtId="167" fontId="2" fillId="0" borderId="12" xfId="1" applyNumberFormat="1" applyFont="1" applyFill="1" applyBorder="1" applyAlignment="1">
      <alignment wrapText="1"/>
    </xf>
    <xf numFmtId="165" fontId="0" fillId="0" borderId="12" xfId="0" applyNumberFormat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4" fontId="11" fillId="0" borderId="12" xfId="1" applyNumberFormat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" fontId="5" fillId="0" borderId="7" xfId="1" applyNumberFormat="1" applyFont="1" applyFill="1" applyBorder="1" applyAlignment="1">
      <alignment horizontal="center" wrapText="1"/>
    </xf>
    <xf numFmtId="165" fontId="5" fillId="0" borderId="7" xfId="1" applyNumberFormat="1" applyFont="1" applyFill="1" applyBorder="1" applyAlignment="1">
      <alignment wrapText="1"/>
    </xf>
    <xf numFmtId="4" fontId="5" fillId="0" borderId="7" xfId="1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wrapText="1"/>
    </xf>
    <xf numFmtId="4" fontId="5" fillId="0" borderId="0" xfId="1" applyNumberFormat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165" fontId="0" fillId="0" borderId="0" xfId="0" applyNumberFormat="1" applyFont="1" applyFill="1" applyBorder="1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topLeftCell="A66" zoomScaleNormal="100" workbookViewId="0">
      <selection activeCell="B69" sqref="B69"/>
    </sheetView>
  </sheetViews>
  <sheetFormatPr defaultRowHeight="14.4" x14ac:dyDescent="0.3"/>
  <cols>
    <col min="1" max="1" width="10.5546875" customWidth="1"/>
    <col min="2" max="2" width="41.88671875" customWidth="1"/>
    <col min="3" max="3" width="9.6640625" customWidth="1"/>
    <col min="4" max="4" width="16" customWidth="1"/>
    <col min="5" max="5" width="15.5546875" customWidth="1"/>
    <col min="6" max="6" width="14.5546875" customWidth="1"/>
    <col min="7" max="7" width="14.6640625" customWidth="1"/>
    <col min="8" max="8" width="16.6640625" customWidth="1"/>
    <col min="9" max="9" width="14.5546875" customWidth="1"/>
    <col min="10" max="10" width="28.6640625" customWidth="1"/>
  </cols>
  <sheetData>
    <row r="1" spans="1:10" x14ac:dyDescent="0.3">
      <c r="A1" s="36"/>
      <c r="B1" s="36"/>
      <c r="C1" s="36"/>
      <c r="D1" s="36"/>
      <c r="E1" s="36"/>
      <c r="F1" s="37"/>
      <c r="G1" s="37"/>
      <c r="H1" s="99"/>
      <c r="I1" s="99"/>
      <c r="J1" s="99"/>
    </row>
    <row r="2" spans="1:10" ht="1.8" customHeight="1" x14ac:dyDescent="0.3">
      <c r="A2" s="36"/>
      <c r="B2" s="36"/>
      <c r="C2" s="36"/>
      <c r="D2" s="36"/>
      <c r="E2" s="36"/>
      <c r="F2" s="37"/>
      <c r="G2" s="37"/>
      <c r="H2" s="99"/>
      <c r="I2" s="99"/>
      <c r="J2" s="99"/>
    </row>
    <row r="3" spans="1:10" hidden="1" x14ac:dyDescent="0.3">
      <c r="A3" s="36"/>
      <c r="B3" s="36"/>
      <c r="C3" s="36"/>
      <c r="D3" s="36"/>
      <c r="E3" s="36"/>
      <c r="F3" s="37"/>
      <c r="G3" s="37"/>
      <c r="H3" s="99"/>
      <c r="I3" s="99"/>
      <c r="J3" s="99"/>
    </row>
    <row r="4" spans="1:10" hidden="1" x14ac:dyDescent="0.3">
      <c r="A4" s="36"/>
      <c r="B4" s="36"/>
      <c r="C4" s="36"/>
      <c r="D4" s="36"/>
      <c r="E4" s="36"/>
      <c r="F4" s="37"/>
      <c r="G4" s="37"/>
      <c r="H4" s="37"/>
      <c r="I4" s="37"/>
      <c r="J4" s="37"/>
    </row>
    <row r="5" spans="1:10" ht="18" hidden="1" customHeight="1" x14ac:dyDescent="0.3">
      <c r="A5" s="36"/>
      <c r="B5" s="36"/>
      <c r="C5" s="36"/>
      <c r="D5" s="36"/>
      <c r="E5" s="36"/>
      <c r="F5" s="100"/>
      <c r="G5" s="100"/>
      <c r="H5" s="100"/>
      <c r="I5" s="100"/>
      <c r="J5" s="100"/>
    </row>
    <row r="6" spans="1:10" ht="15.6" hidden="1" customHeight="1" x14ac:dyDescent="0.3">
      <c r="A6" s="36"/>
      <c r="B6" s="36"/>
      <c r="C6" s="36"/>
      <c r="D6" s="36"/>
      <c r="E6" s="36"/>
      <c r="F6" s="100"/>
      <c r="G6" s="100"/>
      <c r="H6" s="100"/>
      <c r="I6" s="100"/>
      <c r="J6" s="100"/>
    </row>
    <row r="7" spans="1:10" ht="18" customHeight="1" x14ac:dyDescent="0.3">
      <c r="A7" s="36"/>
      <c r="B7" s="36"/>
      <c r="C7" s="36"/>
      <c r="D7" s="36"/>
      <c r="E7" s="36"/>
      <c r="F7" s="37"/>
      <c r="G7" s="89" t="s">
        <v>77</v>
      </c>
      <c r="H7" s="89"/>
      <c r="I7" s="89"/>
      <c r="J7" s="89"/>
    </row>
    <row r="8" spans="1:10" ht="31.2" customHeight="1" x14ac:dyDescent="0.3">
      <c r="A8" s="36"/>
      <c r="B8" s="36"/>
      <c r="C8" s="36"/>
      <c r="D8" s="36"/>
      <c r="E8" s="36"/>
      <c r="F8" s="37"/>
      <c r="G8" s="101" t="s">
        <v>78</v>
      </c>
      <c r="H8" s="101"/>
      <c r="I8" s="101"/>
      <c r="J8" s="101"/>
    </row>
    <row r="9" spans="1:10" ht="21" customHeight="1" x14ac:dyDescent="0.3">
      <c r="A9" s="37"/>
      <c r="B9" s="37"/>
      <c r="C9" s="37"/>
      <c r="D9" s="37"/>
      <c r="E9" s="37"/>
      <c r="F9" s="37"/>
      <c r="G9" s="99"/>
      <c r="H9" s="99"/>
      <c r="I9" s="99"/>
      <c r="J9" s="99"/>
    </row>
    <row r="10" spans="1:10" ht="27.6" customHeight="1" x14ac:dyDescent="0.3">
      <c r="A10" s="92" t="s">
        <v>71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18" customHeight="1" x14ac:dyDescent="0.35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hidden="1" x14ac:dyDescent="0.3">
      <c r="A12" s="106"/>
      <c r="B12" s="106"/>
      <c r="C12" s="106"/>
      <c r="D12" s="106"/>
      <c r="E12" s="106"/>
      <c r="F12" s="106"/>
      <c r="G12" s="106"/>
      <c r="H12" s="106"/>
      <c r="I12" s="36"/>
      <c r="J12" s="36"/>
    </row>
    <row r="13" spans="1:10" ht="15" customHeight="1" x14ac:dyDescent="0.3">
      <c r="A13" s="96" t="s">
        <v>0</v>
      </c>
      <c r="B13" s="110" t="s">
        <v>1</v>
      </c>
      <c r="C13" s="93" t="s">
        <v>2</v>
      </c>
      <c r="D13" s="93" t="s">
        <v>3</v>
      </c>
      <c r="E13" s="103" t="s">
        <v>16</v>
      </c>
      <c r="F13" s="104"/>
      <c r="G13" s="104"/>
      <c r="H13" s="105"/>
      <c r="I13" s="93" t="s">
        <v>4</v>
      </c>
      <c r="J13" s="93" t="s">
        <v>5</v>
      </c>
    </row>
    <row r="14" spans="1:10" ht="30" customHeight="1" x14ac:dyDescent="0.3">
      <c r="A14" s="97"/>
      <c r="B14" s="111"/>
      <c r="C14" s="94"/>
      <c r="D14" s="94"/>
      <c r="E14" s="93" t="s">
        <v>13</v>
      </c>
      <c r="F14" s="107" t="s">
        <v>15</v>
      </c>
      <c r="G14" s="108"/>
      <c r="H14" s="90" t="s">
        <v>14</v>
      </c>
      <c r="I14" s="94"/>
      <c r="J14" s="94"/>
    </row>
    <row r="15" spans="1:10" ht="58.2" customHeight="1" x14ac:dyDescent="0.3">
      <c r="A15" s="98"/>
      <c r="B15" s="112"/>
      <c r="C15" s="95"/>
      <c r="D15" s="95"/>
      <c r="E15" s="109"/>
      <c r="F15" s="1" t="s">
        <v>6</v>
      </c>
      <c r="G15" s="1" t="s">
        <v>7</v>
      </c>
      <c r="H15" s="91"/>
      <c r="I15" s="95"/>
      <c r="J15" s="95"/>
    </row>
    <row r="16" spans="1:10" ht="14.4" customHeight="1" x14ac:dyDescent="0.3">
      <c r="A16" s="83" t="s">
        <v>25</v>
      </c>
      <c r="B16" s="84"/>
      <c r="C16" s="84"/>
      <c r="D16" s="84"/>
      <c r="E16" s="84"/>
      <c r="F16" s="84"/>
      <c r="G16" s="84"/>
      <c r="H16" s="84"/>
      <c r="I16" s="84"/>
      <c r="J16" s="85"/>
    </row>
    <row r="17" spans="1:10" ht="14.4" customHeight="1" x14ac:dyDescent="0.3">
      <c r="A17" s="86" t="s">
        <v>26</v>
      </c>
      <c r="B17" s="87"/>
      <c r="C17" s="87"/>
      <c r="D17" s="87"/>
      <c r="E17" s="87"/>
      <c r="F17" s="87"/>
      <c r="G17" s="87"/>
      <c r="H17" s="87"/>
      <c r="I17" s="87"/>
      <c r="J17" s="88"/>
    </row>
    <row r="18" spans="1:10" ht="32.4" customHeight="1" x14ac:dyDescent="0.3">
      <c r="A18" s="86" t="s">
        <v>28</v>
      </c>
      <c r="B18" s="87"/>
      <c r="C18" s="87"/>
      <c r="D18" s="87"/>
      <c r="E18" s="87"/>
      <c r="F18" s="87"/>
      <c r="G18" s="87"/>
      <c r="H18" s="87"/>
      <c r="I18" s="87"/>
      <c r="J18" s="88"/>
    </row>
    <row r="19" spans="1:10" ht="31.95" customHeight="1" x14ac:dyDescent="0.3">
      <c r="A19" s="125" t="s">
        <v>12</v>
      </c>
      <c r="B19" s="122" t="s">
        <v>42</v>
      </c>
      <c r="C19" s="38">
        <v>2017</v>
      </c>
      <c r="D19" s="39">
        <v>4.7294400000000003</v>
      </c>
      <c r="E19" s="40"/>
      <c r="F19" s="40"/>
      <c r="G19" s="41">
        <f>D19</f>
        <v>4.7294400000000003</v>
      </c>
      <c r="H19" s="9"/>
      <c r="I19" s="113" t="s">
        <v>8</v>
      </c>
      <c r="J19" s="113" t="s">
        <v>10</v>
      </c>
    </row>
    <row r="20" spans="1:10" ht="16.2" customHeight="1" x14ac:dyDescent="0.3">
      <c r="A20" s="126"/>
      <c r="B20" s="123"/>
      <c r="C20" s="38">
        <v>2018</v>
      </c>
      <c r="D20" s="39">
        <v>4.7294400000000003</v>
      </c>
      <c r="E20" s="41"/>
      <c r="F20" s="41"/>
      <c r="G20" s="39">
        <v>4.7294400000000003</v>
      </c>
      <c r="H20" s="9"/>
      <c r="I20" s="114"/>
      <c r="J20" s="114"/>
    </row>
    <row r="21" spans="1:10" ht="16.95" customHeight="1" x14ac:dyDescent="0.3">
      <c r="A21" s="126"/>
      <c r="B21" s="123"/>
      <c r="C21" s="38">
        <v>2019</v>
      </c>
      <c r="D21" s="39">
        <v>4.8095999999999997</v>
      </c>
      <c r="E21" s="40"/>
      <c r="F21" s="40"/>
      <c r="G21" s="39">
        <v>4.8095999999999997</v>
      </c>
      <c r="H21" s="9"/>
      <c r="I21" s="114"/>
      <c r="J21" s="114"/>
    </row>
    <row r="22" spans="1:10" ht="15.6" customHeight="1" x14ac:dyDescent="0.3">
      <c r="A22" s="126"/>
      <c r="B22" s="123"/>
      <c r="C22" s="38">
        <v>2020</v>
      </c>
      <c r="D22" s="42">
        <v>4.8095999999999997</v>
      </c>
      <c r="E22" s="43"/>
      <c r="F22" s="40"/>
      <c r="G22" s="42">
        <v>4.8095999999999997</v>
      </c>
      <c r="H22" s="9"/>
      <c r="I22" s="114"/>
      <c r="J22" s="114"/>
    </row>
    <row r="23" spans="1:10" ht="15.6" customHeight="1" x14ac:dyDescent="0.3">
      <c r="A23" s="126"/>
      <c r="B23" s="123"/>
      <c r="C23" s="38">
        <v>2021</v>
      </c>
      <c r="D23" s="39">
        <v>11.058400000000001</v>
      </c>
      <c r="E23" s="39"/>
      <c r="F23" s="41"/>
      <c r="G23" s="41">
        <v>11.058400000000001</v>
      </c>
      <c r="H23" s="9"/>
      <c r="I23" s="114"/>
      <c r="J23" s="114"/>
    </row>
    <row r="24" spans="1:10" ht="15.6" customHeight="1" x14ac:dyDescent="0.3">
      <c r="A24" s="126"/>
      <c r="B24" s="123"/>
      <c r="C24" s="38">
        <v>2022</v>
      </c>
      <c r="D24" s="43">
        <v>15</v>
      </c>
      <c r="E24" s="43"/>
      <c r="F24" s="40"/>
      <c r="G24" s="40">
        <v>15</v>
      </c>
      <c r="H24" s="9"/>
      <c r="I24" s="114"/>
      <c r="J24" s="114"/>
    </row>
    <row r="25" spans="1:10" ht="15.6" customHeight="1" x14ac:dyDescent="0.3">
      <c r="A25" s="126"/>
      <c r="B25" s="123"/>
      <c r="C25" s="38">
        <v>2023</v>
      </c>
      <c r="D25" s="43">
        <v>15</v>
      </c>
      <c r="E25" s="43"/>
      <c r="F25" s="40"/>
      <c r="G25" s="40">
        <v>15</v>
      </c>
      <c r="H25" s="9"/>
      <c r="I25" s="114"/>
      <c r="J25" s="114"/>
    </row>
    <row r="26" spans="1:10" ht="15.6" customHeight="1" x14ac:dyDescent="0.3">
      <c r="A26" s="126"/>
      <c r="B26" s="123"/>
      <c r="C26" s="38">
        <v>2024</v>
      </c>
      <c r="D26" s="43">
        <v>15</v>
      </c>
      <c r="E26" s="43"/>
      <c r="F26" s="40"/>
      <c r="G26" s="40">
        <v>15</v>
      </c>
      <c r="H26" s="9"/>
      <c r="I26" s="114"/>
      <c r="J26" s="114"/>
    </row>
    <row r="27" spans="1:10" ht="15.6" customHeight="1" x14ac:dyDescent="0.3">
      <c r="A27" s="127"/>
      <c r="B27" s="124"/>
      <c r="C27" s="38">
        <v>2025</v>
      </c>
      <c r="D27" s="43">
        <v>15</v>
      </c>
      <c r="E27" s="43"/>
      <c r="F27" s="40"/>
      <c r="G27" s="40">
        <v>15</v>
      </c>
      <c r="H27" s="9"/>
      <c r="I27" s="114"/>
      <c r="J27" s="114"/>
    </row>
    <row r="28" spans="1:10" ht="17.399999999999999" customHeight="1" x14ac:dyDescent="0.3">
      <c r="A28" s="131" t="s">
        <v>21</v>
      </c>
      <c r="B28" s="128" t="s">
        <v>75</v>
      </c>
      <c r="C28" s="38">
        <v>2017</v>
      </c>
      <c r="D28" s="39">
        <v>234.99943999999999</v>
      </c>
      <c r="E28" s="43"/>
      <c r="F28" s="40"/>
      <c r="G28" s="41">
        <f t="shared" ref="G28:G39" si="0">D28</f>
        <v>234.99943999999999</v>
      </c>
      <c r="H28" s="9"/>
      <c r="I28" s="114"/>
      <c r="J28" s="114"/>
    </row>
    <row r="29" spans="1:10" ht="16.5" customHeight="1" x14ac:dyDescent="0.3">
      <c r="A29" s="132"/>
      <c r="B29" s="129"/>
      <c r="C29" s="38">
        <v>2018</v>
      </c>
      <c r="D29" s="44">
        <v>261.79199999999997</v>
      </c>
      <c r="E29" s="39"/>
      <c r="F29" s="41"/>
      <c r="G29" s="41">
        <f t="shared" si="0"/>
        <v>261.79199999999997</v>
      </c>
      <c r="H29" s="9"/>
      <c r="I29" s="114"/>
      <c r="J29" s="114"/>
    </row>
    <row r="30" spans="1:10" ht="15.6" customHeight="1" x14ac:dyDescent="0.3">
      <c r="A30" s="132"/>
      <c r="B30" s="129"/>
      <c r="C30" s="38">
        <v>2019</v>
      </c>
      <c r="D30" s="39">
        <v>403.32499999999999</v>
      </c>
      <c r="E30" s="39"/>
      <c r="F30" s="41"/>
      <c r="G30" s="41">
        <f t="shared" si="0"/>
        <v>403.32499999999999</v>
      </c>
      <c r="H30" s="9"/>
      <c r="I30" s="114"/>
      <c r="J30" s="114"/>
    </row>
    <row r="31" spans="1:10" ht="15" customHeight="1" x14ac:dyDescent="0.3">
      <c r="A31" s="132"/>
      <c r="B31" s="129"/>
      <c r="C31" s="38">
        <v>2020</v>
      </c>
      <c r="D31" s="39">
        <v>234.078</v>
      </c>
      <c r="E31" s="39"/>
      <c r="F31" s="41"/>
      <c r="G31" s="41">
        <f>D31</f>
        <v>234.078</v>
      </c>
      <c r="H31" s="9"/>
      <c r="I31" s="114"/>
      <c r="J31" s="114"/>
    </row>
    <row r="32" spans="1:10" ht="14.4" customHeight="1" x14ac:dyDescent="0.3">
      <c r="A32" s="132"/>
      <c r="B32" s="129"/>
      <c r="C32" s="38">
        <v>2021</v>
      </c>
      <c r="D32" s="39">
        <f>E32+F32+G32</f>
        <v>395.5</v>
      </c>
      <c r="E32" s="39"/>
      <c r="F32" s="41"/>
      <c r="G32" s="41">
        <v>395.5</v>
      </c>
      <c r="H32" s="9"/>
      <c r="I32" s="114"/>
      <c r="J32" s="114"/>
    </row>
    <row r="33" spans="1:10" ht="14.4" customHeight="1" x14ac:dyDescent="0.3">
      <c r="A33" s="132"/>
      <c r="B33" s="129"/>
      <c r="C33" s="38">
        <v>2022</v>
      </c>
      <c r="D33" s="39">
        <v>500</v>
      </c>
      <c r="E33" s="39"/>
      <c r="F33" s="41"/>
      <c r="G33" s="41">
        <v>500</v>
      </c>
      <c r="H33" s="9"/>
      <c r="I33" s="114"/>
      <c r="J33" s="114"/>
    </row>
    <row r="34" spans="1:10" ht="16.2" customHeight="1" x14ac:dyDescent="0.3">
      <c r="A34" s="132"/>
      <c r="B34" s="129"/>
      <c r="C34" s="38">
        <v>2023</v>
      </c>
      <c r="D34" s="39">
        <v>500</v>
      </c>
      <c r="E34" s="39"/>
      <c r="F34" s="41"/>
      <c r="G34" s="41">
        <v>500</v>
      </c>
      <c r="H34" s="9"/>
      <c r="I34" s="114"/>
      <c r="J34" s="114"/>
    </row>
    <row r="35" spans="1:10" ht="14.4" customHeight="1" x14ac:dyDescent="0.3">
      <c r="A35" s="132"/>
      <c r="B35" s="129"/>
      <c r="C35" s="38">
        <v>2024</v>
      </c>
      <c r="D35" s="39">
        <v>500</v>
      </c>
      <c r="E35" s="39"/>
      <c r="F35" s="41"/>
      <c r="G35" s="41">
        <v>500</v>
      </c>
      <c r="H35" s="9"/>
      <c r="I35" s="114"/>
      <c r="J35" s="114"/>
    </row>
    <row r="36" spans="1:10" ht="14.4" customHeight="1" x14ac:dyDescent="0.3">
      <c r="A36" s="133"/>
      <c r="B36" s="130"/>
      <c r="C36" s="38">
        <v>2025</v>
      </c>
      <c r="D36" s="39">
        <v>500</v>
      </c>
      <c r="E36" s="39"/>
      <c r="F36" s="41"/>
      <c r="G36" s="41">
        <v>500</v>
      </c>
      <c r="H36" s="9"/>
      <c r="I36" s="114"/>
      <c r="J36" s="114"/>
    </row>
    <row r="37" spans="1:10" ht="15.6" customHeight="1" x14ac:dyDescent="0.3">
      <c r="A37" s="131" t="s">
        <v>22</v>
      </c>
      <c r="B37" s="128" t="s">
        <v>20</v>
      </c>
      <c r="C37" s="38">
        <v>2017</v>
      </c>
      <c r="D37" s="45">
        <v>120</v>
      </c>
      <c r="E37" s="45"/>
      <c r="F37" s="46"/>
      <c r="G37" s="46">
        <f t="shared" si="0"/>
        <v>120</v>
      </c>
      <c r="H37" s="9"/>
      <c r="I37" s="114"/>
      <c r="J37" s="114"/>
    </row>
    <row r="38" spans="1:10" ht="13.2" customHeight="1" x14ac:dyDescent="0.3">
      <c r="A38" s="132"/>
      <c r="B38" s="129"/>
      <c r="C38" s="38">
        <v>2018</v>
      </c>
      <c r="D38" s="47">
        <v>112.6</v>
      </c>
      <c r="E38" s="45"/>
      <c r="F38" s="46"/>
      <c r="G38" s="46">
        <f t="shared" si="0"/>
        <v>112.6</v>
      </c>
      <c r="H38" s="9"/>
      <c r="I38" s="114"/>
      <c r="J38" s="114"/>
    </row>
    <row r="39" spans="1:10" ht="13.2" customHeight="1" x14ac:dyDescent="0.3">
      <c r="A39" s="132"/>
      <c r="B39" s="129"/>
      <c r="C39" s="38">
        <v>2019</v>
      </c>
      <c r="D39" s="45">
        <v>172.05</v>
      </c>
      <c r="E39" s="45"/>
      <c r="F39" s="46"/>
      <c r="G39" s="46">
        <f t="shared" si="0"/>
        <v>172.05</v>
      </c>
      <c r="H39" s="9"/>
      <c r="I39" s="114"/>
      <c r="J39" s="114"/>
    </row>
    <row r="40" spans="1:10" ht="13.2" customHeight="1" x14ac:dyDescent="0.3">
      <c r="A40" s="132"/>
      <c r="B40" s="129"/>
      <c r="C40" s="38">
        <v>2020</v>
      </c>
      <c r="D40" s="45">
        <v>177.6</v>
      </c>
      <c r="E40" s="45"/>
      <c r="F40" s="46"/>
      <c r="G40" s="46">
        <f>D40</f>
        <v>177.6</v>
      </c>
      <c r="H40" s="9"/>
      <c r="I40" s="114"/>
      <c r="J40" s="114"/>
    </row>
    <row r="41" spans="1:10" ht="13.2" customHeight="1" x14ac:dyDescent="0.3">
      <c r="A41" s="132"/>
      <c r="B41" s="129"/>
      <c r="C41" s="38">
        <v>2021</v>
      </c>
      <c r="D41" s="45">
        <f>E41+F41+G41</f>
        <v>368.15</v>
      </c>
      <c r="E41" s="45"/>
      <c r="F41" s="46"/>
      <c r="G41" s="46">
        <v>368.15</v>
      </c>
      <c r="H41" s="2"/>
      <c r="I41" s="114"/>
      <c r="J41" s="114"/>
    </row>
    <row r="42" spans="1:10" ht="13.2" customHeight="1" x14ac:dyDescent="0.3">
      <c r="A42" s="132"/>
      <c r="B42" s="129"/>
      <c r="C42" s="38">
        <v>2022</v>
      </c>
      <c r="D42" s="45">
        <v>370</v>
      </c>
      <c r="E42" s="45"/>
      <c r="F42" s="46"/>
      <c r="G42" s="46">
        <v>370</v>
      </c>
      <c r="H42" s="9"/>
      <c r="I42" s="114"/>
      <c r="J42" s="114"/>
    </row>
    <row r="43" spans="1:10" ht="13.2" customHeight="1" x14ac:dyDescent="0.3">
      <c r="A43" s="132"/>
      <c r="B43" s="129"/>
      <c r="C43" s="38">
        <v>2023</v>
      </c>
      <c r="D43" s="45">
        <v>370</v>
      </c>
      <c r="E43" s="45"/>
      <c r="F43" s="46"/>
      <c r="G43" s="46">
        <v>370</v>
      </c>
      <c r="H43" s="9"/>
      <c r="I43" s="114"/>
      <c r="J43" s="114"/>
    </row>
    <row r="44" spans="1:10" ht="13.2" customHeight="1" x14ac:dyDescent="0.3">
      <c r="A44" s="132"/>
      <c r="B44" s="129"/>
      <c r="C44" s="38">
        <v>2024</v>
      </c>
      <c r="D44" s="45">
        <v>370</v>
      </c>
      <c r="E44" s="45"/>
      <c r="F44" s="46"/>
      <c r="G44" s="46">
        <v>370</v>
      </c>
      <c r="H44" s="9"/>
      <c r="I44" s="114"/>
      <c r="J44" s="114"/>
    </row>
    <row r="45" spans="1:10" ht="13.2" customHeight="1" x14ac:dyDescent="0.3">
      <c r="A45" s="133"/>
      <c r="B45" s="130"/>
      <c r="C45" s="38">
        <v>2025</v>
      </c>
      <c r="D45" s="45">
        <v>370</v>
      </c>
      <c r="E45" s="45"/>
      <c r="F45" s="46"/>
      <c r="G45" s="46">
        <v>370</v>
      </c>
      <c r="H45" s="9"/>
      <c r="I45" s="114"/>
      <c r="J45" s="114"/>
    </row>
    <row r="46" spans="1:10" ht="17.399999999999999" customHeight="1" x14ac:dyDescent="0.3">
      <c r="A46" s="131" t="s">
        <v>23</v>
      </c>
      <c r="B46" s="128" t="s">
        <v>31</v>
      </c>
      <c r="C46" s="38">
        <v>2017</v>
      </c>
      <c r="D46" s="45">
        <f t="shared" ref="D46" si="1">E46+F46+G46</f>
        <v>135</v>
      </c>
      <c r="E46" s="45"/>
      <c r="F46" s="46"/>
      <c r="G46" s="46">
        <v>135</v>
      </c>
      <c r="H46" s="9"/>
      <c r="I46" s="114"/>
      <c r="J46" s="114"/>
    </row>
    <row r="47" spans="1:10" ht="20.25" customHeight="1" x14ac:dyDescent="0.3">
      <c r="A47" s="132"/>
      <c r="B47" s="129"/>
      <c r="C47" s="38">
        <v>2018</v>
      </c>
      <c r="D47" s="46">
        <v>84.018219999999999</v>
      </c>
      <c r="E47" s="45"/>
      <c r="F47" s="46"/>
      <c r="G47" s="46">
        <v>84.018219999999999</v>
      </c>
      <c r="H47" s="9"/>
      <c r="I47" s="114"/>
      <c r="J47" s="114"/>
    </row>
    <row r="48" spans="1:10" ht="18" customHeight="1" x14ac:dyDescent="0.3">
      <c r="A48" s="132"/>
      <c r="B48" s="129"/>
      <c r="C48" s="38">
        <v>2019</v>
      </c>
      <c r="D48" s="45">
        <v>98.868899999999996</v>
      </c>
      <c r="E48" s="45"/>
      <c r="F48" s="46"/>
      <c r="G48" s="46">
        <f t="shared" ref="G48:G53" si="2">D48</f>
        <v>98.868899999999996</v>
      </c>
      <c r="H48" s="9"/>
      <c r="I48" s="114"/>
      <c r="J48" s="114"/>
    </row>
    <row r="49" spans="1:10" ht="18" customHeight="1" x14ac:dyDescent="0.3">
      <c r="A49" s="132"/>
      <c r="B49" s="129"/>
      <c r="C49" s="38">
        <v>2020</v>
      </c>
      <c r="D49" s="45">
        <v>111.94533</v>
      </c>
      <c r="E49" s="45"/>
      <c r="F49" s="46"/>
      <c r="G49" s="46">
        <f t="shared" si="2"/>
        <v>111.94533</v>
      </c>
      <c r="H49" s="9"/>
      <c r="I49" s="114"/>
      <c r="J49" s="114"/>
    </row>
    <row r="50" spans="1:10" ht="18" customHeight="1" x14ac:dyDescent="0.3">
      <c r="A50" s="132"/>
      <c r="B50" s="129"/>
      <c r="C50" s="38">
        <v>2021</v>
      </c>
      <c r="D50" s="45">
        <f>E50+F50+G50</f>
        <v>96.508430000000004</v>
      </c>
      <c r="E50" s="45"/>
      <c r="F50" s="46"/>
      <c r="G50" s="46">
        <v>96.508430000000004</v>
      </c>
      <c r="H50" s="9"/>
      <c r="I50" s="114"/>
      <c r="J50" s="114"/>
    </row>
    <row r="51" spans="1:10" ht="18" customHeight="1" x14ac:dyDescent="0.3">
      <c r="A51" s="132"/>
      <c r="B51" s="129"/>
      <c r="C51" s="38">
        <v>2022</v>
      </c>
      <c r="D51" s="45">
        <v>103.01352</v>
      </c>
      <c r="E51" s="45"/>
      <c r="F51" s="46"/>
      <c r="G51" s="46">
        <f t="shared" si="2"/>
        <v>103.01352</v>
      </c>
      <c r="H51" s="9"/>
      <c r="I51" s="114"/>
      <c r="J51" s="114"/>
    </row>
    <row r="52" spans="1:10" ht="18" customHeight="1" x14ac:dyDescent="0.3">
      <c r="A52" s="132"/>
      <c r="B52" s="129"/>
      <c r="C52" s="38">
        <v>2023</v>
      </c>
      <c r="D52" s="45">
        <v>110.29</v>
      </c>
      <c r="E52" s="45"/>
      <c r="F52" s="46"/>
      <c r="G52" s="46">
        <v>110.29</v>
      </c>
      <c r="H52" s="9"/>
      <c r="I52" s="114"/>
      <c r="J52" s="114"/>
    </row>
    <row r="53" spans="1:10" ht="18" customHeight="1" x14ac:dyDescent="0.3">
      <c r="A53" s="132"/>
      <c r="B53" s="129"/>
      <c r="C53" s="38">
        <v>2024</v>
      </c>
      <c r="D53" s="45">
        <v>111.55</v>
      </c>
      <c r="E53" s="45"/>
      <c r="F53" s="46"/>
      <c r="G53" s="46">
        <f t="shared" si="2"/>
        <v>111.55</v>
      </c>
      <c r="H53" s="9"/>
      <c r="I53" s="114"/>
      <c r="J53" s="114"/>
    </row>
    <row r="54" spans="1:10" ht="18" customHeight="1" x14ac:dyDescent="0.3">
      <c r="A54" s="133"/>
      <c r="B54" s="130"/>
      <c r="C54" s="38">
        <v>2025</v>
      </c>
      <c r="D54" s="45">
        <v>117.127</v>
      </c>
      <c r="E54" s="45"/>
      <c r="F54" s="46"/>
      <c r="G54" s="46">
        <v>117.127</v>
      </c>
      <c r="H54" s="9"/>
      <c r="I54" s="114"/>
      <c r="J54" s="114"/>
    </row>
    <row r="55" spans="1:10" ht="18.75" customHeight="1" x14ac:dyDescent="0.3">
      <c r="A55" s="131" t="s">
        <v>24</v>
      </c>
      <c r="B55" s="138" t="s">
        <v>40</v>
      </c>
      <c r="C55" s="38">
        <v>2017</v>
      </c>
      <c r="D55" s="45">
        <v>250</v>
      </c>
      <c r="E55" s="45"/>
      <c r="F55" s="46"/>
      <c r="G55" s="46">
        <v>250</v>
      </c>
      <c r="H55" s="9"/>
      <c r="I55" s="114"/>
      <c r="J55" s="114"/>
    </row>
    <row r="56" spans="1:10" ht="16.95" customHeight="1" x14ac:dyDescent="0.3">
      <c r="A56" s="132"/>
      <c r="B56" s="139"/>
      <c r="C56" s="38">
        <v>2018</v>
      </c>
      <c r="D56" s="41">
        <v>327.66500000000002</v>
      </c>
      <c r="E56" s="43"/>
      <c r="F56" s="40"/>
      <c r="G56" s="41">
        <v>327.65499999999997</v>
      </c>
      <c r="H56" s="9"/>
      <c r="I56" s="114"/>
      <c r="J56" s="114"/>
    </row>
    <row r="57" spans="1:10" ht="17.25" customHeight="1" x14ac:dyDescent="0.3">
      <c r="A57" s="132"/>
      <c r="B57" s="139"/>
      <c r="C57" s="38">
        <v>2019</v>
      </c>
      <c r="D57" s="39">
        <v>216.70454000000001</v>
      </c>
      <c r="E57" s="43"/>
      <c r="F57" s="40"/>
      <c r="G57" s="41">
        <f t="shared" ref="G57:G64" si="3">D57</f>
        <v>216.70454000000001</v>
      </c>
      <c r="H57" s="9"/>
      <c r="I57" s="114"/>
      <c r="J57" s="114"/>
    </row>
    <row r="58" spans="1:10" ht="17.25" customHeight="1" x14ac:dyDescent="0.3">
      <c r="A58" s="132"/>
      <c r="B58" s="139"/>
      <c r="C58" s="48">
        <v>2020</v>
      </c>
      <c r="D58" s="45">
        <v>130</v>
      </c>
      <c r="E58" s="45"/>
      <c r="F58" s="46"/>
      <c r="G58" s="46">
        <f t="shared" si="3"/>
        <v>130</v>
      </c>
      <c r="H58" s="9"/>
      <c r="I58" s="114"/>
      <c r="J58" s="114"/>
    </row>
    <row r="59" spans="1:10" ht="17.25" customHeight="1" x14ac:dyDescent="0.3">
      <c r="A59" s="132"/>
      <c r="B59" s="139"/>
      <c r="C59" s="48">
        <v>2021</v>
      </c>
      <c r="D59" s="45">
        <v>208.304</v>
      </c>
      <c r="E59" s="45"/>
      <c r="F59" s="46"/>
      <c r="G59" s="46">
        <f t="shared" si="3"/>
        <v>208.304</v>
      </c>
      <c r="H59" s="2"/>
      <c r="I59" s="114"/>
      <c r="J59" s="114"/>
    </row>
    <row r="60" spans="1:10" ht="17.25" customHeight="1" x14ac:dyDescent="0.3">
      <c r="A60" s="132"/>
      <c r="B60" s="139"/>
      <c r="C60" s="48">
        <v>2022</v>
      </c>
      <c r="D60" s="45">
        <v>287.29818999999998</v>
      </c>
      <c r="E60" s="45"/>
      <c r="F60" s="46"/>
      <c r="G60" s="45">
        <v>287.29818999999998</v>
      </c>
      <c r="H60" s="9"/>
      <c r="I60" s="114"/>
      <c r="J60" s="114"/>
    </row>
    <row r="61" spans="1:10" ht="17.25" customHeight="1" x14ac:dyDescent="0.3">
      <c r="A61" s="132"/>
      <c r="B61" s="139"/>
      <c r="C61" s="48">
        <v>2023</v>
      </c>
      <c r="D61" s="45">
        <v>290</v>
      </c>
      <c r="E61" s="45"/>
      <c r="F61" s="46"/>
      <c r="G61" s="46">
        <v>290</v>
      </c>
      <c r="H61" s="9"/>
      <c r="I61" s="114"/>
      <c r="J61" s="114"/>
    </row>
    <row r="62" spans="1:10" ht="17.25" customHeight="1" x14ac:dyDescent="0.3">
      <c r="A62" s="132"/>
      <c r="B62" s="139"/>
      <c r="C62" s="48">
        <v>2024</v>
      </c>
      <c r="D62" s="45">
        <v>290</v>
      </c>
      <c r="E62" s="45"/>
      <c r="F62" s="46"/>
      <c r="G62" s="46">
        <v>290</v>
      </c>
      <c r="H62" s="9"/>
      <c r="I62" s="114"/>
      <c r="J62" s="114"/>
    </row>
    <row r="63" spans="1:10" ht="17.25" customHeight="1" x14ac:dyDescent="0.3">
      <c r="A63" s="133"/>
      <c r="B63" s="140"/>
      <c r="C63" s="48">
        <v>2025</v>
      </c>
      <c r="D63" s="45">
        <v>290</v>
      </c>
      <c r="E63" s="45"/>
      <c r="F63" s="46"/>
      <c r="G63" s="46">
        <v>290</v>
      </c>
      <c r="H63" s="9"/>
      <c r="I63" s="114"/>
      <c r="J63" s="114"/>
    </row>
    <row r="64" spans="1:10" ht="56.4" customHeight="1" x14ac:dyDescent="0.3">
      <c r="A64" s="33" t="s">
        <v>41</v>
      </c>
      <c r="B64" s="27" t="s">
        <v>44</v>
      </c>
      <c r="C64" s="48">
        <v>2018</v>
      </c>
      <c r="D64" s="45">
        <v>29.422999999999998</v>
      </c>
      <c r="E64" s="45"/>
      <c r="F64" s="46"/>
      <c r="G64" s="46">
        <f t="shared" si="3"/>
        <v>29.422999999999998</v>
      </c>
      <c r="H64" s="9"/>
      <c r="I64" s="114"/>
      <c r="J64" s="114"/>
    </row>
    <row r="65" spans="1:10" ht="37.950000000000003" customHeight="1" x14ac:dyDescent="0.3">
      <c r="A65" s="78" t="s">
        <v>47</v>
      </c>
      <c r="B65" s="78" t="s">
        <v>60</v>
      </c>
      <c r="C65" s="48">
        <v>2019</v>
      </c>
      <c r="D65" s="45">
        <v>99.012</v>
      </c>
      <c r="E65" s="45"/>
      <c r="F65" s="46"/>
      <c r="G65" s="46">
        <v>99.012</v>
      </c>
      <c r="H65" s="9"/>
      <c r="I65" s="114"/>
      <c r="J65" s="114"/>
    </row>
    <row r="66" spans="1:10" ht="52.2" customHeight="1" x14ac:dyDescent="0.3">
      <c r="A66" s="79"/>
      <c r="B66" s="79"/>
      <c r="C66" s="49">
        <v>2020</v>
      </c>
      <c r="D66" s="47">
        <v>29.791</v>
      </c>
      <c r="E66" s="47"/>
      <c r="F66" s="50"/>
      <c r="G66" s="50">
        <v>29.791</v>
      </c>
      <c r="H66" s="10"/>
      <c r="I66" s="115"/>
      <c r="J66" s="115"/>
    </row>
    <row r="67" spans="1:10" ht="28.8" customHeight="1" x14ac:dyDescent="0.3">
      <c r="A67" s="78" t="s">
        <v>65</v>
      </c>
      <c r="B67" s="78" t="s">
        <v>64</v>
      </c>
      <c r="C67" s="49">
        <v>2021</v>
      </c>
      <c r="D67" s="47">
        <f>E67+F67+G67</f>
        <v>2998.4609999999998</v>
      </c>
      <c r="E67" s="47"/>
      <c r="F67" s="50"/>
      <c r="G67" s="50">
        <v>2998.4609999999998</v>
      </c>
      <c r="H67" s="10"/>
      <c r="I67" s="32"/>
      <c r="J67" s="32"/>
    </row>
    <row r="68" spans="1:10" ht="26.4" customHeight="1" x14ac:dyDescent="0.3">
      <c r="A68" s="79"/>
      <c r="B68" s="79"/>
      <c r="C68" s="49">
        <v>2022</v>
      </c>
      <c r="D68" s="47">
        <v>2289.13</v>
      </c>
      <c r="E68" s="47"/>
      <c r="F68" s="50"/>
      <c r="G68" s="47">
        <v>2289.13</v>
      </c>
      <c r="H68" s="10"/>
      <c r="I68" s="76"/>
      <c r="J68" s="76"/>
    </row>
    <row r="69" spans="1:10" ht="124.2" customHeight="1" x14ac:dyDescent="0.3">
      <c r="A69" s="33" t="s">
        <v>68</v>
      </c>
      <c r="B69" s="150" t="s">
        <v>73</v>
      </c>
      <c r="C69" s="49"/>
      <c r="D69" s="47"/>
      <c r="E69" s="47"/>
      <c r="F69" s="50"/>
      <c r="G69" s="50"/>
      <c r="H69" s="10"/>
      <c r="I69" s="32"/>
      <c r="J69" s="32"/>
    </row>
    <row r="70" spans="1:10" ht="33" customHeight="1" x14ac:dyDescent="0.3">
      <c r="A70" s="149" t="s">
        <v>69</v>
      </c>
      <c r="B70" s="134" t="s">
        <v>62</v>
      </c>
      <c r="C70" s="51">
        <v>2021</v>
      </c>
      <c r="D70" s="52">
        <f>E70+F70+G70</f>
        <v>8828.2350000000006</v>
      </c>
      <c r="E70" s="53"/>
      <c r="F70" s="53">
        <v>0</v>
      </c>
      <c r="G70" s="52">
        <v>8828.2350000000006</v>
      </c>
      <c r="H70" s="10"/>
      <c r="I70" s="32"/>
      <c r="J70" s="35"/>
    </row>
    <row r="71" spans="1:10" ht="36" customHeight="1" x14ac:dyDescent="0.3">
      <c r="A71" s="148"/>
      <c r="B71" s="135"/>
      <c r="C71" s="51">
        <v>2022</v>
      </c>
      <c r="D71" s="52">
        <v>3223.77</v>
      </c>
      <c r="E71" s="53"/>
      <c r="F71" s="53"/>
      <c r="G71" s="52">
        <v>3223.77</v>
      </c>
      <c r="H71" s="10"/>
      <c r="I71" s="77"/>
      <c r="J71" s="35"/>
    </row>
    <row r="72" spans="1:10" ht="32.4" customHeight="1" x14ac:dyDescent="0.3">
      <c r="A72" s="78" t="s">
        <v>70</v>
      </c>
      <c r="B72" s="134" t="s">
        <v>63</v>
      </c>
      <c r="C72" s="51">
        <v>2022</v>
      </c>
      <c r="D72" s="52">
        <v>0</v>
      </c>
      <c r="E72" s="53"/>
      <c r="F72" s="53">
        <v>0</v>
      </c>
      <c r="G72" s="52">
        <v>0</v>
      </c>
      <c r="H72" s="10"/>
      <c r="I72" s="32"/>
      <c r="J72" s="32"/>
    </row>
    <row r="73" spans="1:10" ht="31.2" customHeight="1" x14ac:dyDescent="0.3">
      <c r="A73" s="79"/>
      <c r="B73" s="135"/>
      <c r="C73" s="51">
        <v>2023</v>
      </c>
      <c r="D73" s="52">
        <f>E73+F73+G73+H73</f>
        <v>0</v>
      </c>
      <c r="E73" s="53"/>
      <c r="F73" s="53">
        <v>0</v>
      </c>
      <c r="G73" s="52">
        <v>0</v>
      </c>
      <c r="H73" s="10"/>
      <c r="I73" s="32"/>
      <c r="J73" s="32"/>
    </row>
    <row r="74" spans="1:10" ht="31.95" customHeight="1" x14ac:dyDescent="0.3">
      <c r="A74" s="11"/>
      <c r="B74" s="12" t="s">
        <v>19</v>
      </c>
      <c r="C74" s="28" t="s">
        <v>80</v>
      </c>
      <c r="D74" s="13">
        <f>E74+F74+G74</f>
        <v>23582.57605</v>
      </c>
      <c r="E74" s="14"/>
      <c r="F74" s="15">
        <f>SUM(F81)</f>
        <v>0</v>
      </c>
      <c r="G74" s="16">
        <f>SUM(G75:G83)</f>
        <v>23582.57605</v>
      </c>
      <c r="H74" s="17"/>
      <c r="I74" s="18"/>
      <c r="J74" s="18"/>
    </row>
    <row r="75" spans="1:10" ht="14.4" customHeight="1" x14ac:dyDescent="0.3">
      <c r="A75" s="125"/>
      <c r="B75" s="141" t="s">
        <v>79</v>
      </c>
      <c r="C75" s="38">
        <v>2017</v>
      </c>
      <c r="D75" s="19">
        <f>D19+D28+D37+D46+D55</f>
        <v>744.72888</v>
      </c>
      <c r="E75" s="20"/>
      <c r="F75" s="15"/>
      <c r="G75" s="16">
        <f>G55+G46+G37+G28+G19</f>
        <v>744.72888</v>
      </c>
      <c r="H75" s="17"/>
      <c r="I75" s="18"/>
      <c r="J75" s="18"/>
    </row>
    <row r="76" spans="1:10" x14ac:dyDescent="0.3">
      <c r="A76" s="126"/>
      <c r="B76" s="142"/>
      <c r="C76" s="38">
        <v>2018</v>
      </c>
      <c r="D76" s="19">
        <f>D20+D29+D38+D47+D56+D64</f>
        <v>820.22766000000001</v>
      </c>
      <c r="E76" s="20"/>
      <c r="F76" s="15"/>
      <c r="G76" s="16">
        <f>D76</f>
        <v>820.22766000000001</v>
      </c>
      <c r="H76" s="17"/>
      <c r="I76" s="18"/>
      <c r="J76" s="18"/>
    </row>
    <row r="77" spans="1:10" x14ac:dyDescent="0.3">
      <c r="A77" s="126"/>
      <c r="B77" s="142"/>
      <c r="C77" s="38">
        <v>2019</v>
      </c>
      <c r="D77" s="19">
        <f>D21+D30+D39+D48+D57+D65</f>
        <v>994.77003999999988</v>
      </c>
      <c r="E77" s="20"/>
      <c r="F77" s="15"/>
      <c r="G77" s="16">
        <f>G57+G48+G39+G30+G21+G65</f>
        <v>994.77004000000011</v>
      </c>
      <c r="H77" s="21"/>
      <c r="I77" s="18"/>
      <c r="J77" s="18"/>
    </row>
    <row r="78" spans="1:10" x14ac:dyDescent="0.3">
      <c r="A78" s="126"/>
      <c r="B78" s="142"/>
      <c r="C78" s="38">
        <v>2020</v>
      </c>
      <c r="D78" s="19">
        <f>D22+D31+D40+D49+D58+D66</f>
        <v>688.22393</v>
      </c>
      <c r="E78" s="20"/>
      <c r="F78" s="15"/>
      <c r="G78" s="16">
        <f>D78</f>
        <v>688.22393</v>
      </c>
      <c r="H78" s="21"/>
      <c r="I78" s="18"/>
      <c r="J78" s="18"/>
    </row>
    <row r="79" spans="1:10" x14ac:dyDescent="0.3">
      <c r="A79" s="126"/>
      <c r="B79" s="142"/>
      <c r="C79" s="38">
        <v>2021</v>
      </c>
      <c r="D79" s="19">
        <f>E79+F79+G79</f>
        <v>12906.216829999999</v>
      </c>
      <c r="E79" s="20"/>
      <c r="F79" s="15"/>
      <c r="G79" s="16">
        <f>G70+G67+G59+G50+G41+G32+G23</f>
        <v>12906.216829999999</v>
      </c>
      <c r="H79" s="21"/>
      <c r="I79" s="18"/>
      <c r="J79" s="18"/>
    </row>
    <row r="80" spans="1:10" x14ac:dyDescent="0.3">
      <c r="A80" s="126"/>
      <c r="B80" s="142"/>
      <c r="C80" s="38">
        <v>2022</v>
      </c>
      <c r="D80" s="19">
        <f>SUM(D60+D51+D42+D33+D24+D72+D68)</f>
        <v>3564.4417100000001</v>
      </c>
      <c r="E80" s="20"/>
      <c r="F80" s="15"/>
      <c r="G80" s="16">
        <f>D80</f>
        <v>3564.4417100000001</v>
      </c>
      <c r="H80" s="21"/>
      <c r="I80" s="18"/>
      <c r="J80" s="18"/>
    </row>
    <row r="81" spans="1:10" x14ac:dyDescent="0.3">
      <c r="A81" s="126"/>
      <c r="B81" s="142"/>
      <c r="C81" s="38">
        <v>2023</v>
      </c>
      <c r="D81" s="19">
        <f>SUM(E81:G81)</f>
        <v>1285.29</v>
      </c>
      <c r="E81" s="20"/>
      <c r="F81" s="15">
        <f>SUM(F73)</f>
        <v>0</v>
      </c>
      <c r="G81" s="16">
        <f>SUM(G25+G34+G43+G52+G61+G73)</f>
        <v>1285.29</v>
      </c>
      <c r="H81" s="21"/>
      <c r="I81" s="18"/>
      <c r="J81" s="18"/>
    </row>
    <row r="82" spans="1:10" x14ac:dyDescent="0.3">
      <c r="A82" s="126"/>
      <c r="B82" s="142"/>
      <c r="C82" s="38">
        <v>2024</v>
      </c>
      <c r="D82" s="19">
        <f>SUM(E82:G82)</f>
        <v>1286.55</v>
      </c>
      <c r="E82" s="20"/>
      <c r="F82" s="15"/>
      <c r="G82" s="16">
        <f>SUM(G26+G35+G44+G53+G62)</f>
        <v>1286.55</v>
      </c>
      <c r="H82" s="21"/>
      <c r="I82" s="18"/>
      <c r="J82" s="18"/>
    </row>
    <row r="83" spans="1:10" x14ac:dyDescent="0.3">
      <c r="A83" s="127"/>
      <c r="B83" s="143"/>
      <c r="C83" s="38">
        <v>2025</v>
      </c>
      <c r="D83" s="19">
        <f>SUM(E83:G83)</f>
        <v>1292.127</v>
      </c>
      <c r="E83" s="20"/>
      <c r="F83" s="15"/>
      <c r="G83" s="16">
        <f>SUM(G27+G36+G45+G54+G63)</f>
        <v>1292.127</v>
      </c>
      <c r="H83" s="21"/>
      <c r="I83" s="18"/>
      <c r="J83" s="18"/>
    </row>
    <row r="84" spans="1:10" ht="15" customHeight="1" x14ac:dyDescent="0.3">
      <c r="A84" s="119" t="s">
        <v>27</v>
      </c>
      <c r="B84" s="120"/>
      <c r="C84" s="120"/>
      <c r="D84" s="120"/>
      <c r="E84" s="120"/>
      <c r="F84" s="120"/>
      <c r="G84" s="120"/>
      <c r="H84" s="120"/>
      <c r="I84" s="120"/>
      <c r="J84" s="121"/>
    </row>
    <row r="85" spans="1:10" ht="15" customHeight="1" x14ac:dyDescent="0.3">
      <c r="A85" s="80" t="s">
        <v>29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0" ht="21" customHeight="1" x14ac:dyDescent="0.3">
      <c r="A86" s="116" t="s">
        <v>30</v>
      </c>
      <c r="B86" s="117"/>
      <c r="C86" s="117"/>
      <c r="D86" s="117"/>
      <c r="E86" s="117"/>
      <c r="F86" s="117"/>
      <c r="G86" s="117"/>
      <c r="H86" s="117"/>
      <c r="I86" s="117"/>
      <c r="J86" s="118"/>
    </row>
    <row r="87" spans="1:10" ht="76.2" customHeight="1" x14ac:dyDescent="0.3">
      <c r="A87" s="22" t="s">
        <v>37</v>
      </c>
      <c r="B87" s="23" t="s">
        <v>35</v>
      </c>
      <c r="C87" s="38">
        <v>2017</v>
      </c>
      <c r="D87" s="54">
        <v>48.931060000000002</v>
      </c>
      <c r="E87" s="55"/>
      <c r="F87" s="55"/>
      <c r="G87" s="54">
        <f>D87</f>
        <v>48.931060000000002</v>
      </c>
      <c r="H87" s="9"/>
      <c r="I87" s="31" t="s">
        <v>8</v>
      </c>
      <c r="J87" s="113" t="s">
        <v>61</v>
      </c>
    </row>
    <row r="88" spans="1:10" ht="31.95" customHeight="1" x14ac:dyDescent="0.3">
      <c r="A88" s="29" t="s">
        <v>32</v>
      </c>
      <c r="B88" s="24" t="s">
        <v>34</v>
      </c>
      <c r="C88" s="38">
        <v>2017</v>
      </c>
      <c r="D88" s="55">
        <v>6500</v>
      </c>
      <c r="E88" s="55"/>
      <c r="F88" s="55"/>
      <c r="G88" s="55">
        <v>6500</v>
      </c>
      <c r="H88" s="9"/>
      <c r="I88" s="30" t="s">
        <v>8</v>
      </c>
      <c r="J88" s="114"/>
    </row>
    <row r="89" spans="1:10" ht="70.95" customHeight="1" x14ac:dyDescent="0.3">
      <c r="A89" s="17" t="s">
        <v>33</v>
      </c>
      <c r="B89" s="25" t="s">
        <v>38</v>
      </c>
      <c r="C89" s="38">
        <v>2017</v>
      </c>
      <c r="D89" s="56">
        <v>4690.3950000000004</v>
      </c>
      <c r="E89" s="55"/>
      <c r="F89" s="55"/>
      <c r="G89" s="56">
        <v>4690.3950000000004</v>
      </c>
      <c r="H89" s="9"/>
      <c r="I89" s="26" t="s">
        <v>8</v>
      </c>
      <c r="J89" s="114"/>
    </row>
    <row r="90" spans="1:10" ht="84" customHeight="1" x14ac:dyDescent="0.3">
      <c r="A90" s="17" t="s">
        <v>36</v>
      </c>
      <c r="B90" s="24" t="s">
        <v>39</v>
      </c>
      <c r="C90" s="38">
        <v>2017</v>
      </c>
      <c r="D90" s="54">
        <v>585.43812000000003</v>
      </c>
      <c r="E90" s="55"/>
      <c r="F90" s="55"/>
      <c r="G90" s="54">
        <v>585.43812000000003</v>
      </c>
      <c r="H90" s="9"/>
      <c r="I90" s="26" t="s">
        <v>8</v>
      </c>
      <c r="J90" s="114"/>
    </row>
    <row r="91" spans="1:10" ht="70.95" customHeight="1" x14ac:dyDescent="0.3">
      <c r="A91" s="29" t="s">
        <v>43</v>
      </c>
      <c r="B91" s="34" t="s">
        <v>58</v>
      </c>
      <c r="C91" s="38">
        <v>2018</v>
      </c>
      <c r="D91" s="54">
        <v>6777</v>
      </c>
      <c r="E91" s="55"/>
      <c r="F91" s="55"/>
      <c r="G91" s="54">
        <f>D91</f>
        <v>6777</v>
      </c>
      <c r="H91" s="9"/>
      <c r="I91" s="26" t="s">
        <v>8</v>
      </c>
      <c r="J91" s="114"/>
    </row>
    <row r="92" spans="1:10" ht="28.95" customHeight="1" x14ac:dyDescent="0.3">
      <c r="A92" s="17" t="s">
        <v>45</v>
      </c>
      <c r="B92" s="24" t="s">
        <v>46</v>
      </c>
      <c r="C92" s="38">
        <v>2018</v>
      </c>
      <c r="D92" s="54">
        <v>69.75</v>
      </c>
      <c r="E92" s="55"/>
      <c r="F92" s="55"/>
      <c r="G92" s="54">
        <v>69.75</v>
      </c>
      <c r="H92" s="9"/>
      <c r="I92" s="26" t="s">
        <v>8</v>
      </c>
      <c r="J92" s="114"/>
    </row>
    <row r="93" spans="1:10" ht="27.6" customHeight="1" x14ac:dyDescent="0.3">
      <c r="A93" s="125" t="s">
        <v>48</v>
      </c>
      <c r="B93" s="136" t="s">
        <v>49</v>
      </c>
      <c r="C93" s="38">
        <v>2019</v>
      </c>
      <c r="D93" s="54">
        <v>0</v>
      </c>
      <c r="E93" s="55"/>
      <c r="F93" s="55"/>
      <c r="G93" s="54">
        <v>0</v>
      </c>
      <c r="H93" s="9"/>
      <c r="I93" s="26" t="s">
        <v>8</v>
      </c>
      <c r="J93" s="114"/>
    </row>
    <row r="94" spans="1:10" ht="26.4" customHeight="1" x14ac:dyDescent="0.3">
      <c r="A94" s="127"/>
      <c r="B94" s="137"/>
      <c r="C94" s="38">
        <v>2020</v>
      </c>
      <c r="D94" s="54">
        <v>176.06898000000001</v>
      </c>
      <c r="E94" s="55"/>
      <c r="F94" s="55"/>
      <c r="G94" s="54">
        <v>176.06898000000001</v>
      </c>
      <c r="H94" s="9"/>
      <c r="I94" s="26" t="s">
        <v>8</v>
      </c>
      <c r="J94" s="114"/>
    </row>
    <row r="95" spans="1:10" ht="44.4" customHeight="1" x14ac:dyDescent="0.3">
      <c r="A95" s="17" t="s">
        <v>50</v>
      </c>
      <c r="B95" s="24" t="s">
        <v>51</v>
      </c>
      <c r="C95" s="38">
        <v>2019</v>
      </c>
      <c r="D95" s="54">
        <v>159.69757999999999</v>
      </c>
      <c r="E95" s="55"/>
      <c r="F95" s="55"/>
      <c r="G95" s="54">
        <v>159.69757999999999</v>
      </c>
      <c r="H95" s="9"/>
      <c r="I95" s="26" t="s">
        <v>8</v>
      </c>
      <c r="J95" s="114"/>
    </row>
    <row r="96" spans="1:10" ht="33" customHeight="1" x14ac:dyDescent="0.3">
      <c r="A96" s="17" t="s">
        <v>52</v>
      </c>
      <c r="B96" s="24" t="s">
        <v>54</v>
      </c>
      <c r="C96" s="38">
        <v>2020</v>
      </c>
      <c r="D96" s="54">
        <v>542.21308999999997</v>
      </c>
      <c r="E96" s="55"/>
      <c r="F96" s="55"/>
      <c r="G96" s="54">
        <v>542.21308999999997</v>
      </c>
      <c r="H96" s="9"/>
      <c r="I96" s="26" t="s">
        <v>8</v>
      </c>
      <c r="J96" s="114"/>
    </row>
    <row r="97" spans="1:10" ht="33" customHeight="1" x14ac:dyDescent="0.3">
      <c r="A97" s="17" t="s">
        <v>53</v>
      </c>
      <c r="B97" s="24" t="s">
        <v>55</v>
      </c>
      <c r="C97" s="38">
        <v>2020</v>
      </c>
      <c r="D97" s="57">
        <v>69.748000000000005</v>
      </c>
      <c r="E97" s="55"/>
      <c r="F97" s="55"/>
      <c r="G97" s="57">
        <v>69.748000000000005</v>
      </c>
      <c r="H97" s="9"/>
      <c r="I97" s="26" t="s">
        <v>8</v>
      </c>
      <c r="J97" s="114"/>
    </row>
    <row r="98" spans="1:10" ht="33" customHeight="1" x14ac:dyDescent="0.3">
      <c r="A98" s="17" t="s">
        <v>56</v>
      </c>
      <c r="B98" s="24" t="s">
        <v>57</v>
      </c>
      <c r="C98" s="38">
        <v>2020</v>
      </c>
      <c r="D98" s="57">
        <v>406.31900000000002</v>
      </c>
      <c r="E98" s="55"/>
      <c r="F98" s="55"/>
      <c r="G98" s="54">
        <v>406.31900000000002</v>
      </c>
      <c r="H98" s="9"/>
      <c r="I98" s="26" t="s">
        <v>8</v>
      </c>
      <c r="J98" s="114"/>
    </row>
    <row r="99" spans="1:10" ht="33" customHeight="1" x14ac:dyDescent="0.3">
      <c r="A99" s="17" t="s">
        <v>59</v>
      </c>
      <c r="B99" s="24" t="s">
        <v>66</v>
      </c>
      <c r="C99" s="38">
        <v>2021</v>
      </c>
      <c r="D99" s="57">
        <f>E99+F99+G99</f>
        <v>158.45400000000001</v>
      </c>
      <c r="E99" s="55"/>
      <c r="F99" s="55"/>
      <c r="G99" s="54">
        <v>158.45400000000001</v>
      </c>
      <c r="H99" s="9"/>
      <c r="I99" s="26" t="s">
        <v>8</v>
      </c>
      <c r="J99" s="114"/>
    </row>
    <row r="100" spans="1:10" ht="33" customHeight="1" x14ac:dyDescent="0.3">
      <c r="A100" s="17" t="s">
        <v>72</v>
      </c>
      <c r="B100" s="24" t="s">
        <v>74</v>
      </c>
      <c r="C100" s="38">
        <v>2021</v>
      </c>
      <c r="D100" s="57">
        <f>E100+F100+G100</f>
        <v>1000</v>
      </c>
      <c r="E100" s="55"/>
      <c r="F100" s="55"/>
      <c r="G100" s="54">
        <v>1000</v>
      </c>
      <c r="H100" s="9"/>
      <c r="I100" s="26" t="s">
        <v>8</v>
      </c>
      <c r="J100" s="114"/>
    </row>
    <row r="101" spans="1:10" ht="49.8" customHeight="1" x14ac:dyDescent="0.3">
      <c r="A101" s="17" t="s">
        <v>81</v>
      </c>
      <c r="B101" s="24" t="s">
        <v>76</v>
      </c>
      <c r="C101" s="38">
        <v>2022</v>
      </c>
      <c r="D101" s="57">
        <v>1000</v>
      </c>
      <c r="E101" s="55"/>
      <c r="F101" s="55"/>
      <c r="G101" s="54">
        <v>1000</v>
      </c>
      <c r="H101" s="9"/>
      <c r="I101" s="26" t="s">
        <v>8</v>
      </c>
      <c r="J101" s="115"/>
    </row>
    <row r="102" spans="1:10" x14ac:dyDescent="0.3">
      <c r="A102" s="1"/>
      <c r="B102" s="8" t="s">
        <v>18</v>
      </c>
      <c r="C102" s="51" t="s">
        <v>80</v>
      </c>
      <c r="D102" s="58">
        <f>E102+F102+G102</f>
        <v>22184.01483</v>
      </c>
      <c r="E102" s="59"/>
      <c r="F102" s="59"/>
      <c r="G102" s="58">
        <f>SUM(G103:G110)</f>
        <v>22184.01483</v>
      </c>
      <c r="H102" s="2"/>
      <c r="I102" s="5"/>
      <c r="J102" s="6"/>
    </row>
    <row r="103" spans="1:10" x14ac:dyDescent="0.3">
      <c r="A103" s="134"/>
      <c r="B103" s="134" t="s">
        <v>11</v>
      </c>
      <c r="C103" s="51">
        <v>2017</v>
      </c>
      <c r="D103" s="58">
        <f>D87+D88+D89+D90</f>
        <v>11824.76418</v>
      </c>
      <c r="E103" s="59"/>
      <c r="F103" s="59"/>
      <c r="G103" s="58">
        <f>D103</f>
        <v>11824.76418</v>
      </c>
      <c r="H103" s="2"/>
      <c r="I103" s="5"/>
      <c r="J103" s="6"/>
    </row>
    <row r="104" spans="1:10" x14ac:dyDescent="0.3">
      <c r="A104" s="144"/>
      <c r="B104" s="144"/>
      <c r="C104" s="51">
        <v>2018</v>
      </c>
      <c r="D104" s="58">
        <f>SUM(G104)</f>
        <v>6846.75</v>
      </c>
      <c r="E104" s="59"/>
      <c r="F104" s="59"/>
      <c r="G104" s="58">
        <f>SUM(G92+G91)</f>
        <v>6846.75</v>
      </c>
      <c r="H104" s="2"/>
      <c r="I104" s="5"/>
      <c r="J104" s="6"/>
    </row>
    <row r="105" spans="1:10" x14ac:dyDescent="0.3">
      <c r="A105" s="144"/>
      <c r="B105" s="144"/>
      <c r="C105" s="51">
        <v>2019</v>
      </c>
      <c r="D105" s="58">
        <f>SUM(G105)</f>
        <v>159.69757999999999</v>
      </c>
      <c r="E105" s="58"/>
      <c r="F105" s="58"/>
      <c r="G105" s="58">
        <f>SUM(G93)+G95</f>
        <v>159.69757999999999</v>
      </c>
      <c r="H105" s="2"/>
      <c r="I105" s="7"/>
      <c r="J105" s="6"/>
    </row>
    <row r="106" spans="1:10" x14ac:dyDescent="0.3">
      <c r="A106" s="144"/>
      <c r="B106" s="144"/>
      <c r="C106" s="51">
        <v>2020</v>
      </c>
      <c r="D106" s="58">
        <f>SUM(D97+D96+D94+D98)</f>
        <v>1194.34907</v>
      </c>
      <c r="E106" s="59"/>
      <c r="F106" s="59"/>
      <c r="G106" s="58">
        <f>D106</f>
        <v>1194.34907</v>
      </c>
      <c r="H106" s="2"/>
      <c r="I106" s="7"/>
      <c r="J106" s="6"/>
    </row>
    <row r="107" spans="1:10" x14ac:dyDescent="0.3">
      <c r="A107" s="144"/>
      <c r="B107" s="144"/>
      <c r="C107" s="51">
        <v>2021</v>
      </c>
      <c r="D107" s="58">
        <f>G107+F107+E107</f>
        <v>1158.454</v>
      </c>
      <c r="E107" s="59"/>
      <c r="F107" s="59"/>
      <c r="G107" s="58">
        <f>G100+G99</f>
        <v>1158.454</v>
      </c>
      <c r="H107" s="2"/>
      <c r="I107" s="7"/>
      <c r="J107" s="6"/>
    </row>
    <row r="108" spans="1:10" x14ac:dyDescent="0.3">
      <c r="A108" s="144"/>
      <c r="B108" s="144"/>
      <c r="C108" s="51">
        <v>2022</v>
      </c>
      <c r="D108" s="58">
        <f>D101</f>
        <v>1000</v>
      </c>
      <c r="E108" s="59"/>
      <c r="F108" s="59"/>
      <c r="G108" s="58">
        <f>D108</f>
        <v>1000</v>
      </c>
      <c r="H108" s="2"/>
      <c r="I108" s="7"/>
      <c r="J108" s="6"/>
    </row>
    <row r="109" spans="1:10" x14ac:dyDescent="0.3">
      <c r="A109" s="144"/>
      <c r="B109" s="144"/>
      <c r="C109" s="51">
        <v>2023</v>
      </c>
      <c r="D109" s="58">
        <f>SUM(0)</f>
        <v>0</v>
      </c>
      <c r="E109" s="59"/>
      <c r="F109" s="59"/>
      <c r="G109" s="58">
        <f>D109</f>
        <v>0</v>
      </c>
      <c r="H109" s="2"/>
      <c r="I109" s="7"/>
      <c r="J109" s="6"/>
    </row>
    <row r="110" spans="1:10" x14ac:dyDescent="0.3">
      <c r="A110" s="144"/>
      <c r="B110" s="144"/>
      <c r="C110" s="51">
        <v>2024</v>
      </c>
      <c r="D110" s="58">
        <v>0</v>
      </c>
      <c r="E110" s="59"/>
      <c r="F110" s="59"/>
      <c r="G110" s="58">
        <v>0</v>
      </c>
      <c r="H110" s="2"/>
      <c r="I110" s="7"/>
      <c r="J110" s="6"/>
    </row>
    <row r="111" spans="1:10" x14ac:dyDescent="0.3">
      <c r="A111" s="135"/>
      <c r="B111" s="135"/>
      <c r="C111" s="51">
        <v>2025</v>
      </c>
      <c r="D111" s="58">
        <v>0</v>
      </c>
      <c r="E111" s="59"/>
      <c r="F111" s="59"/>
      <c r="G111" s="58">
        <v>0</v>
      </c>
      <c r="H111" s="2"/>
      <c r="I111" s="7"/>
      <c r="J111" s="6"/>
    </row>
    <row r="112" spans="1:10" x14ac:dyDescent="0.3">
      <c r="A112" s="4"/>
      <c r="B112" s="4" t="s">
        <v>9</v>
      </c>
      <c r="C112" s="51" t="s">
        <v>80</v>
      </c>
      <c r="D112" s="58">
        <f>SUM(F112:G112)</f>
        <v>44474.463880000003</v>
      </c>
      <c r="E112" s="59"/>
      <c r="F112" s="59">
        <f>SUM(F119)</f>
        <v>0</v>
      </c>
      <c r="G112" s="58">
        <f>SUM(G113:G120)</f>
        <v>44474.463880000003</v>
      </c>
      <c r="H112" s="60"/>
      <c r="I112" s="61"/>
      <c r="J112" s="62"/>
    </row>
    <row r="113" spans="1:10" x14ac:dyDescent="0.3">
      <c r="A113" s="145"/>
      <c r="B113" s="145" t="s">
        <v>17</v>
      </c>
      <c r="C113" s="51">
        <v>2017</v>
      </c>
      <c r="D113" s="58">
        <f>G113</f>
        <v>12569.493060000001</v>
      </c>
      <c r="E113" s="63"/>
      <c r="F113" s="63"/>
      <c r="G113" s="58">
        <f>G103+G75</f>
        <v>12569.493060000001</v>
      </c>
      <c r="H113" s="62"/>
      <c r="I113" s="3"/>
      <c r="J113" s="62"/>
    </row>
    <row r="114" spans="1:10" x14ac:dyDescent="0.3">
      <c r="A114" s="146"/>
      <c r="B114" s="146"/>
      <c r="C114" s="51">
        <v>2018</v>
      </c>
      <c r="D114" s="58">
        <f>G114+F114</f>
        <v>7666.9776600000005</v>
      </c>
      <c r="E114" s="59"/>
      <c r="F114" s="59"/>
      <c r="G114" s="58">
        <f>G104+G76</f>
        <v>7666.9776600000005</v>
      </c>
      <c r="H114" s="62"/>
      <c r="I114" s="5"/>
      <c r="J114" s="62"/>
    </row>
    <row r="115" spans="1:10" x14ac:dyDescent="0.3">
      <c r="A115" s="146"/>
      <c r="B115" s="146"/>
      <c r="C115" s="51">
        <v>2019</v>
      </c>
      <c r="D115" s="58">
        <f>SUM(E115:G115)</f>
        <v>1154.4676200000001</v>
      </c>
      <c r="E115" s="59"/>
      <c r="F115" s="59"/>
      <c r="G115" s="58">
        <f>G105+G77</f>
        <v>1154.4676200000001</v>
      </c>
      <c r="H115" s="62"/>
      <c r="I115" s="61"/>
      <c r="J115" s="62"/>
    </row>
    <row r="116" spans="1:10" x14ac:dyDescent="0.3">
      <c r="A116" s="146"/>
      <c r="B116" s="146"/>
      <c r="C116" s="51">
        <v>2020</v>
      </c>
      <c r="D116" s="58">
        <f>G116</f>
        <v>1882.5729999999999</v>
      </c>
      <c r="E116" s="59"/>
      <c r="F116" s="59"/>
      <c r="G116" s="58">
        <f>G106+G78</f>
        <v>1882.5729999999999</v>
      </c>
      <c r="H116" s="62"/>
      <c r="I116" s="61"/>
      <c r="J116" s="62"/>
    </row>
    <row r="117" spans="1:10" x14ac:dyDescent="0.3">
      <c r="A117" s="146"/>
      <c r="B117" s="146"/>
      <c r="C117" s="51">
        <v>2021</v>
      </c>
      <c r="D117" s="58">
        <f>SUM(D107+D79)</f>
        <v>14064.670829999999</v>
      </c>
      <c r="E117" s="59"/>
      <c r="F117" s="59"/>
      <c r="G117" s="58">
        <f>SUM(D117)</f>
        <v>14064.670829999999</v>
      </c>
      <c r="H117" s="64"/>
      <c r="I117" s="61"/>
      <c r="J117" s="64"/>
    </row>
    <row r="118" spans="1:10" x14ac:dyDescent="0.3">
      <c r="A118" s="146"/>
      <c r="B118" s="146"/>
      <c r="C118" s="65">
        <v>2022</v>
      </c>
      <c r="D118" s="66">
        <f>SUM(D108+D80)</f>
        <v>4564.4417100000001</v>
      </c>
      <c r="E118" s="67"/>
      <c r="F118" s="67"/>
      <c r="G118" s="66">
        <f>SUM(D118)</f>
        <v>4564.4417100000001</v>
      </c>
      <c r="H118" s="64"/>
      <c r="I118" s="68"/>
      <c r="J118" s="64"/>
    </row>
    <row r="119" spans="1:10" x14ac:dyDescent="0.3">
      <c r="A119" s="146"/>
      <c r="B119" s="146"/>
      <c r="C119" s="51">
        <v>2023</v>
      </c>
      <c r="D119" s="58">
        <f>SUM(E119:G119)</f>
        <v>1285.29</v>
      </c>
      <c r="E119" s="59"/>
      <c r="F119" s="58">
        <f>SUM(F81+F109)</f>
        <v>0</v>
      </c>
      <c r="G119" s="58">
        <f>SUM(G81+G109)</f>
        <v>1285.29</v>
      </c>
      <c r="H119" s="62"/>
      <c r="I119" s="61"/>
      <c r="J119" s="62"/>
    </row>
    <row r="120" spans="1:10" x14ac:dyDescent="0.3">
      <c r="A120" s="146"/>
      <c r="B120" s="146"/>
      <c r="C120" s="51">
        <v>2024</v>
      </c>
      <c r="D120" s="58">
        <f>SUM(D110+D82)</f>
        <v>1286.55</v>
      </c>
      <c r="E120" s="59"/>
      <c r="F120" s="59"/>
      <c r="G120" s="58">
        <f>SUM(G110+G82)</f>
        <v>1286.55</v>
      </c>
      <c r="H120" s="62"/>
      <c r="I120" s="61"/>
      <c r="J120" s="62"/>
    </row>
    <row r="121" spans="1:10" x14ac:dyDescent="0.3">
      <c r="A121" s="147"/>
      <c r="B121" s="147"/>
      <c r="C121" s="51">
        <v>2025</v>
      </c>
      <c r="D121" s="58">
        <f>SUM(D111+D83)</f>
        <v>1292.127</v>
      </c>
      <c r="E121" s="59"/>
      <c r="F121" s="59"/>
      <c r="G121" s="58">
        <f>SUM(G111+G83)</f>
        <v>1292.127</v>
      </c>
      <c r="H121" s="62"/>
      <c r="I121" s="61"/>
      <c r="J121" s="62"/>
    </row>
    <row r="122" spans="1:10" x14ac:dyDescent="0.3">
      <c r="A122" s="70"/>
      <c r="B122" s="70"/>
      <c r="C122" s="71"/>
      <c r="D122" s="72"/>
      <c r="E122" s="73"/>
      <c r="F122" s="73"/>
      <c r="G122" s="72"/>
      <c r="H122" s="74"/>
      <c r="I122" s="75"/>
      <c r="J122" s="74"/>
    </row>
    <row r="123" spans="1:10" x14ac:dyDescent="0.3">
      <c r="A123" s="36"/>
      <c r="B123" s="37" t="s">
        <v>67</v>
      </c>
      <c r="C123" s="36"/>
      <c r="D123" s="36"/>
      <c r="E123" s="36"/>
      <c r="F123" s="36"/>
      <c r="G123" s="36"/>
      <c r="H123" s="36"/>
      <c r="I123" s="69"/>
      <c r="J123" s="36"/>
    </row>
  </sheetData>
  <mergeCells count="55">
    <mergeCell ref="B103:B111"/>
    <mergeCell ref="A103:A111"/>
    <mergeCell ref="B113:B121"/>
    <mergeCell ref="A113:A121"/>
    <mergeCell ref="A93:A94"/>
    <mergeCell ref="J87:J101"/>
    <mergeCell ref="A67:A68"/>
    <mergeCell ref="B67:B68"/>
    <mergeCell ref="I19:I66"/>
    <mergeCell ref="J19:J66"/>
    <mergeCell ref="A65:A66"/>
    <mergeCell ref="A86:J86"/>
    <mergeCell ref="A84:J84"/>
    <mergeCell ref="B19:B27"/>
    <mergeCell ref="A19:A27"/>
    <mergeCell ref="B28:B36"/>
    <mergeCell ref="A28:A36"/>
    <mergeCell ref="B37:B45"/>
    <mergeCell ref="B72:B73"/>
    <mergeCell ref="A72:A73"/>
    <mergeCell ref="B93:B94"/>
    <mergeCell ref="H1:J1"/>
    <mergeCell ref="H2:J2"/>
    <mergeCell ref="H3:J3"/>
    <mergeCell ref="F5:J6"/>
    <mergeCell ref="G8:J8"/>
    <mergeCell ref="G7:J7"/>
    <mergeCell ref="H14:H15"/>
    <mergeCell ref="A10:J10"/>
    <mergeCell ref="D13:D15"/>
    <mergeCell ref="A13:A15"/>
    <mergeCell ref="G9:J9"/>
    <mergeCell ref="A11:J11"/>
    <mergeCell ref="J13:J15"/>
    <mergeCell ref="E13:H13"/>
    <mergeCell ref="A12:H12"/>
    <mergeCell ref="F14:G14"/>
    <mergeCell ref="E14:E15"/>
    <mergeCell ref="I13:I15"/>
    <mergeCell ref="B13:B15"/>
    <mergeCell ref="C13:C15"/>
    <mergeCell ref="B65:B66"/>
    <mergeCell ref="A85:J85"/>
    <mergeCell ref="A16:J16"/>
    <mergeCell ref="A17:J17"/>
    <mergeCell ref="A18:J18"/>
    <mergeCell ref="A37:A45"/>
    <mergeCell ref="B46:B54"/>
    <mergeCell ref="A46:A54"/>
    <mergeCell ref="B55:B63"/>
    <mergeCell ref="A55:A63"/>
    <mergeCell ref="B75:B83"/>
    <mergeCell ref="A75:A83"/>
    <mergeCell ref="B70:B71"/>
    <mergeCell ref="A70:A71"/>
  </mergeCells>
  <pageMargins left="0.59055118110236227" right="0.39370078740157483" top="0.33" bottom="0.28000000000000003" header="0.31496062992125984" footer="0.26"/>
  <pageSetup paperSize="9" scale="50" fitToHeight="0" orientation="portrait" verticalDpi="0" r:id="rId1"/>
  <rowBreaks count="1" manualBreakCount="1">
    <brk id="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UserN3</dc:creator>
  <cp:lastModifiedBy>UserN3</cp:lastModifiedBy>
  <cp:lastPrinted>2022-09-26T11:59:47Z</cp:lastPrinted>
  <dcterms:created xsi:type="dcterms:W3CDTF">2015-02-13T05:46:39Z</dcterms:created>
  <dcterms:modified xsi:type="dcterms:W3CDTF">2022-09-26T13:22:56Z</dcterms:modified>
</cp:coreProperties>
</file>